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1580" windowHeight="5580"/>
  </bookViews>
  <sheets>
    <sheet name="Прил к реш  вар Вианна укр" sheetId="8" r:id="rId1"/>
  </sheets>
  <definedNames>
    <definedName name="_xlnm.Print_Area" localSheetId="0">'Прил к реш  вар Вианна укр'!$A$1:$F$39</definedName>
  </definedNames>
  <calcPr calcId="124519"/>
</workbook>
</file>

<file path=xl/calcChain.xml><?xml version="1.0" encoding="utf-8"?>
<calcChain xmlns="http://schemas.openxmlformats.org/spreadsheetml/2006/main">
  <c r="F12" i="8"/>
  <c r="D13"/>
  <c r="D14"/>
  <c r="D15"/>
  <c r="E15"/>
  <c r="D16"/>
  <c r="E16"/>
  <c r="D17"/>
  <c r="E17"/>
  <c r="D18"/>
  <c r="E18"/>
  <c r="E19"/>
  <c r="D20"/>
  <c r="E20"/>
  <c r="F21"/>
  <c r="F22"/>
  <c r="F30"/>
  <c r="F34"/>
  <c r="E12"/>
  <c r="D12"/>
  <c r="D22"/>
  <c r="D25"/>
  <c r="D26"/>
  <c r="E22"/>
  <c r="E28"/>
  <c r="E29"/>
  <c r="E33"/>
  <c r="E32"/>
</calcChain>
</file>

<file path=xl/sharedStrings.xml><?xml version="1.0" encoding="utf-8"?>
<sst xmlns="http://schemas.openxmlformats.org/spreadsheetml/2006/main" count="108" uniqueCount="66">
  <si>
    <t>№ п/п</t>
  </si>
  <si>
    <t>грн.</t>
  </si>
  <si>
    <t>1.1.</t>
  </si>
  <si>
    <t>1.2.</t>
  </si>
  <si>
    <t>1.3.</t>
  </si>
  <si>
    <t>1.4.</t>
  </si>
  <si>
    <t>1.5.</t>
  </si>
  <si>
    <t>1.6.</t>
  </si>
  <si>
    <t>1.7.</t>
  </si>
  <si>
    <t>3.</t>
  </si>
  <si>
    <t>4.</t>
  </si>
  <si>
    <t>5.</t>
  </si>
  <si>
    <t>6.</t>
  </si>
  <si>
    <t>7.</t>
  </si>
  <si>
    <t>8.</t>
  </si>
  <si>
    <t>8.1.</t>
  </si>
  <si>
    <t>8.2.</t>
  </si>
  <si>
    <t>8.3.</t>
  </si>
  <si>
    <t>9.</t>
  </si>
  <si>
    <t>Гкал</t>
  </si>
  <si>
    <t>грн./Гкал</t>
  </si>
  <si>
    <t>9.1.</t>
  </si>
  <si>
    <t>9.2.</t>
  </si>
  <si>
    <t>9.3.</t>
  </si>
  <si>
    <t>х</t>
  </si>
  <si>
    <t>2.</t>
  </si>
  <si>
    <t>Найменування показника</t>
  </si>
  <si>
    <t>Од. виміру</t>
  </si>
  <si>
    <t>бюджетні установи</t>
  </si>
  <si>
    <t>Всього</t>
  </si>
  <si>
    <t>умовно-постійна частина</t>
  </si>
  <si>
    <t>умовно-змінна частина</t>
  </si>
  <si>
    <t>Природний газ</t>
  </si>
  <si>
    <t>Електроенергія</t>
  </si>
  <si>
    <t>Прямі витрати на оплату праці</t>
  </si>
  <si>
    <t>Відрахування на загальнообов`язкове державне соціальне страхування</t>
  </si>
  <si>
    <t>Амортизація</t>
  </si>
  <si>
    <t>Загальновиробничі витрати</t>
  </si>
  <si>
    <t>у тому рахунку  аренда землі</t>
  </si>
  <si>
    <t>Адміністративні витрати</t>
  </si>
  <si>
    <t>Плановий прибуток</t>
  </si>
  <si>
    <t>Краснодонської міської ради</t>
  </si>
  <si>
    <t>Всього стоімость теплової энергії на послуги децентралізованного опалення без податку на додану вартість</t>
  </si>
  <si>
    <t>Приєднане теплове навантаження на децентралізоване опалення</t>
  </si>
  <si>
    <t>Гкал/год</t>
  </si>
  <si>
    <t>Кількість відпущеної теплової енергії</t>
  </si>
  <si>
    <t xml:space="preserve">Річна плата за одиницю приєднаного теплового навантаження. </t>
  </si>
  <si>
    <t>грн./Гкал/год</t>
  </si>
  <si>
    <t>Плата за одиницю приєднаного теплового навантаження  (сплачуєтся щомісячно протягом року)</t>
  </si>
  <si>
    <t>Плата за одиницю реалізованої   теплової енергії (сплачуєтся  протягом опалювального періоду)</t>
  </si>
  <si>
    <t>Структура</t>
  </si>
  <si>
    <t xml:space="preserve">двуставкового тарифу на послуги децентралізованого опалення для бюджетних установ </t>
  </si>
  <si>
    <t>Планові витрати, повязані з виробництвом, транспортуванням, постачанням теплової енергії</t>
  </si>
  <si>
    <t xml:space="preserve">Начальник управління </t>
  </si>
  <si>
    <t>економіки та власності</t>
  </si>
  <si>
    <t xml:space="preserve">Г.П.Яковлєва </t>
  </si>
  <si>
    <t>Керуючий справами</t>
  </si>
  <si>
    <t>В.І.Шавлай</t>
  </si>
  <si>
    <t>які надає  ПП "Віанна".</t>
  </si>
  <si>
    <t>Додаток  №1</t>
  </si>
  <si>
    <r>
      <t xml:space="preserve">Додатково: одноставковий тариф на послуги децентралізованого опалення для бюджетних установ </t>
    </r>
    <r>
      <rPr>
        <b/>
        <sz val="10"/>
        <color indexed="8"/>
        <rFont val="Times New Roman"/>
        <family val="1"/>
        <charset val="204"/>
      </rPr>
      <t>без</t>
    </r>
    <r>
      <rPr>
        <sz val="10"/>
        <color indexed="8"/>
        <rFont val="Times New Roman"/>
        <family val="1"/>
        <charset val="204"/>
      </rPr>
      <t xml:space="preserve"> податку на додану вартість</t>
    </r>
  </si>
  <si>
    <r>
      <t>Додатково: одноставковий тариф на послуги децентралізованого опалення для бюджетних установ</t>
    </r>
    <r>
      <rPr>
        <b/>
        <sz val="10"/>
        <color indexed="8"/>
        <rFont val="Times New Roman"/>
        <family val="1"/>
        <charset val="204"/>
      </rPr>
      <t xml:space="preserve"> з податком на додану вартість</t>
    </r>
  </si>
  <si>
    <t>Додатково: двуставковий тариф на послуги  децентралізованого опалення для бюджетних установ  (без податку на додану вартість):</t>
  </si>
  <si>
    <t>Додатково: двуставковий тариф на послуги  децентралізованого опалення для бюджетних установ  (з податком на додану вартість):</t>
  </si>
  <si>
    <t xml:space="preserve">до  рішення виконкому </t>
  </si>
  <si>
    <t xml:space="preserve"> №_49 від_29.01.2014р.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</si>
</sst>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0.00000"/>
    <numFmt numFmtId="169" formatCode="0.000000000"/>
  </numFmts>
  <fonts count="8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Calibri"/>
      <family val="2"/>
      <charset val="204"/>
    </font>
    <font>
      <b/>
      <i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2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1" xfId="0" applyBorder="1" applyAlignment="1">
      <alignment horizontal="right"/>
    </xf>
    <xf numFmtId="0" fontId="0" fillId="2" borderId="0" xfId="0" applyFill="1"/>
    <xf numFmtId="0" fontId="0" fillId="2" borderId="1" xfId="0" applyFill="1" applyBorder="1" applyAlignment="1">
      <alignment horizontal="right"/>
    </xf>
    <xf numFmtId="0" fontId="0" fillId="0" borderId="0" xfId="0" applyAlignment="1">
      <alignment horizontal="right"/>
    </xf>
    <xf numFmtId="0" fontId="0" fillId="3" borderId="0" xfId="0" applyFill="1"/>
    <xf numFmtId="0" fontId="1" fillId="0" borderId="0" xfId="0" applyFont="1" applyFill="1"/>
    <xf numFmtId="0" fontId="0" fillId="0" borderId="0" xfId="0" applyFill="1"/>
    <xf numFmtId="0" fontId="0" fillId="3" borderId="1" xfId="0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wrapText="1"/>
    </xf>
    <xf numFmtId="2" fontId="4" fillId="0" borderId="1" xfId="0" applyNumberFormat="1" applyFont="1" applyFill="1" applyBorder="1"/>
    <xf numFmtId="0" fontId="4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2" fontId="3" fillId="0" borderId="1" xfId="0" applyNumberFormat="1" applyFont="1" applyBorder="1"/>
    <xf numFmtId="0" fontId="3" fillId="0" borderId="1" xfId="0" applyFont="1" applyBorder="1" applyAlignment="1">
      <alignment wrapText="1"/>
    </xf>
    <xf numFmtId="169" fontId="4" fillId="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164" fontId="4" fillId="0" borderId="1" xfId="0" applyNumberFormat="1" applyFont="1" applyFill="1" applyBorder="1"/>
    <xf numFmtId="164" fontId="4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wrapText="1"/>
    </xf>
    <xf numFmtId="2" fontId="3" fillId="0" borderId="1" xfId="0" applyNumberFormat="1" applyFont="1" applyFill="1" applyBorder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2" fontId="2" fillId="0" borderId="1" xfId="0" applyNumberFormat="1" applyFont="1" applyFill="1" applyBorder="1" applyAlignment="1">
      <alignment wrapText="1"/>
    </xf>
    <xf numFmtId="2" fontId="2" fillId="0" borderId="1" xfId="0" applyNumberFormat="1" applyFont="1" applyBorder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3" fillId="3" borderId="4" xfId="0" applyFont="1" applyFill="1" applyBorder="1" applyAlignment="1">
      <alignment horizontal="center" wrapText="1"/>
    </xf>
    <xf numFmtId="165" fontId="4" fillId="0" borderId="1" xfId="0" applyNumberFormat="1" applyFont="1" applyFill="1" applyBorder="1"/>
    <xf numFmtId="164" fontId="3" fillId="0" borderId="1" xfId="0" applyNumberFormat="1" applyFont="1" applyBorder="1"/>
    <xf numFmtId="164" fontId="3" fillId="0" borderId="1" xfId="0" applyNumberFormat="1" applyFont="1" applyFill="1" applyBorder="1"/>
    <xf numFmtId="164" fontId="4" fillId="3" borderId="1" xfId="0" applyNumberFormat="1" applyFont="1" applyFill="1" applyBorder="1"/>
    <xf numFmtId="164" fontId="3" fillId="3" borderId="1" xfId="0" applyNumberFormat="1" applyFont="1" applyFill="1" applyBorder="1"/>
    <xf numFmtId="1" fontId="3" fillId="0" borderId="1" xfId="0" applyNumberFormat="1" applyFont="1" applyFill="1" applyBorder="1" applyAlignment="1">
      <alignment horizont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5" fillId="0" borderId="0" xfId="0" applyFont="1"/>
    <xf numFmtId="0" fontId="6" fillId="0" borderId="0" xfId="0" applyFont="1" applyAlignment="1">
      <alignment horizontal="right"/>
    </xf>
    <xf numFmtId="0" fontId="3" fillId="2" borderId="5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2" xfId="0" applyBorder="1" applyAlignment="1">
      <alignment horizontal="right" vertical="top" wrapText="1"/>
    </xf>
    <xf numFmtId="0" fontId="0" fillId="0" borderId="9" xfId="0" applyBorder="1" applyAlignment="1">
      <alignment horizontal="righ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F39"/>
  <sheetViews>
    <sheetView tabSelected="1" view="pageBreakPreview" zoomScaleNormal="83" zoomScaleSheetLayoutView="100" workbookViewId="0">
      <selection activeCell="A40" sqref="A40:IV44"/>
    </sheetView>
  </sheetViews>
  <sheetFormatPr defaultRowHeight="15"/>
  <cols>
    <col min="1" max="1" width="5.7109375" style="4" customWidth="1"/>
    <col min="2" max="2" width="36.140625" style="27" customWidth="1"/>
    <col min="3" max="3" width="12" style="31" customWidth="1"/>
    <col min="4" max="4" width="12.5703125" style="28" customWidth="1"/>
    <col min="5" max="5" width="11.7109375" style="28" customWidth="1"/>
    <col min="6" max="6" width="10.28515625" style="28" customWidth="1"/>
  </cols>
  <sheetData>
    <row r="1" spans="1:6">
      <c r="C1" s="35"/>
      <c r="D1" s="35" t="s">
        <v>59</v>
      </c>
      <c r="E1" s="35"/>
      <c r="F1" s="35"/>
    </row>
    <row r="2" spans="1:6">
      <c r="B2" s="34"/>
      <c r="C2" s="34"/>
      <c r="D2" s="36" t="s">
        <v>64</v>
      </c>
      <c r="E2" s="34"/>
      <c r="F2" s="34"/>
    </row>
    <row r="3" spans="1:6">
      <c r="B3" s="34"/>
      <c r="C3" s="34"/>
      <c r="D3" s="36" t="s">
        <v>41</v>
      </c>
      <c r="E3" s="34"/>
      <c r="F3" s="34"/>
    </row>
    <row r="4" spans="1:6">
      <c r="B4" s="34"/>
      <c r="C4" s="34"/>
      <c r="D4" s="36" t="s">
        <v>65</v>
      </c>
      <c r="E4" s="34"/>
      <c r="F4" s="34"/>
    </row>
    <row r="5" spans="1:6">
      <c r="B5" s="34"/>
      <c r="C5" s="34"/>
      <c r="D5" s="34"/>
      <c r="E5" s="34"/>
      <c r="F5" s="34"/>
    </row>
    <row r="6" spans="1:6" ht="15.75">
      <c r="A6" s="47"/>
      <c r="B6" s="53" t="s">
        <v>50</v>
      </c>
      <c r="C6" s="53"/>
      <c r="D6" s="53"/>
      <c r="E6" s="53"/>
      <c r="F6" s="53"/>
    </row>
    <row r="7" spans="1:6" ht="34.5" customHeight="1">
      <c r="A7" s="52" t="s">
        <v>51</v>
      </c>
      <c r="B7" s="52"/>
      <c r="C7" s="52"/>
      <c r="D7" s="52"/>
      <c r="E7" s="52"/>
      <c r="F7" s="52"/>
    </row>
    <row r="8" spans="1:6" ht="15.75">
      <c r="A8" s="51" t="s">
        <v>58</v>
      </c>
      <c r="B8" s="51"/>
      <c r="C8" s="51"/>
      <c r="D8" s="51"/>
      <c r="E8" s="51"/>
      <c r="F8" s="51"/>
    </row>
    <row r="9" spans="1:6">
      <c r="B9" s="54"/>
      <c r="C9" s="54"/>
      <c r="D9" s="54"/>
      <c r="E9" s="54"/>
      <c r="F9" s="54"/>
    </row>
    <row r="10" spans="1:6" ht="15" customHeight="1">
      <c r="A10" s="55" t="s">
        <v>0</v>
      </c>
      <c r="B10" s="57" t="s">
        <v>26</v>
      </c>
      <c r="C10" s="11" t="s">
        <v>27</v>
      </c>
      <c r="D10" s="59" t="s">
        <v>28</v>
      </c>
      <c r="E10" s="60"/>
      <c r="F10" s="61"/>
    </row>
    <row r="11" spans="1:6" ht="38.25">
      <c r="A11" s="56"/>
      <c r="B11" s="58"/>
      <c r="C11" s="12"/>
      <c r="D11" s="13" t="s">
        <v>29</v>
      </c>
      <c r="E11" s="13" t="s">
        <v>30</v>
      </c>
      <c r="F11" s="13" t="s">
        <v>31</v>
      </c>
    </row>
    <row r="12" spans="1:6" s="5" customFormat="1" ht="39">
      <c r="A12" s="8">
        <v>1</v>
      </c>
      <c r="B12" s="14" t="s">
        <v>52</v>
      </c>
      <c r="C12" s="37" t="s">
        <v>1</v>
      </c>
      <c r="D12" s="41">
        <f>SUM(E12:F12)</f>
        <v>652.50041508401716</v>
      </c>
      <c r="E12" s="42">
        <f>+E13+E14+E15+E16+E17+E18+E20</f>
        <v>246.39781508401717</v>
      </c>
      <c r="F12" s="42">
        <f>+F13+F14</f>
        <v>406.1026</v>
      </c>
    </row>
    <row r="13" spans="1:6" s="6" customFormat="1">
      <c r="A13" s="9" t="s">
        <v>2</v>
      </c>
      <c r="B13" s="16" t="s">
        <v>32</v>
      </c>
      <c r="C13" s="29" t="s">
        <v>1</v>
      </c>
      <c r="D13" s="23">
        <f>SUM(E13:F13)</f>
        <v>396.65</v>
      </c>
      <c r="E13" s="23">
        <v>5.1565000000000003</v>
      </c>
      <c r="F13" s="40">
        <v>391.49349999999998</v>
      </c>
    </row>
    <row r="14" spans="1:6" s="7" customFormat="1">
      <c r="A14" s="9" t="s">
        <v>3</v>
      </c>
      <c r="B14" s="17" t="s">
        <v>33</v>
      </c>
      <c r="C14" s="29" t="s">
        <v>1</v>
      </c>
      <c r="D14" s="23">
        <f>SUM(E14:F14)</f>
        <v>15.1938</v>
      </c>
      <c r="E14" s="40">
        <v>0.5847</v>
      </c>
      <c r="F14" s="40">
        <v>14.6091</v>
      </c>
    </row>
    <row r="15" spans="1:6" s="7" customFormat="1">
      <c r="A15" s="9" t="s">
        <v>4</v>
      </c>
      <c r="B15" s="17" t="s">
        <v>34</v>
      </c>
      <c r="C15" s="29" t="s">
        <v>1</v>
      </c>
      <c r="D15" s="23">
        <f>39.8077/12.795</f>
        <v>3.1111918718249312</v>
      </c>
      <c r="E15" s="39">
        <f t="shared" ref="E15:E20" si="0">+D15</f>
        <v>3.1111918718249312</v>
      </c>
      <c r="F15" s="43" t="s">
        <v>24</v>
      </c>
    </row>
    <row r="16" spans="1:6" ht="26.25">
      <c r="A16" s="1" t="s">
        <v>5</v>
      </c>
      <c r="B16" s="18" t="s">
        <v>35</v>
      </c>
      <c r="C16" s="29" t="s">
        <v>1</v>
      </c>
      <c r="D16" s="39">
        <f>15.33393/12.795</f>
        <v>1.1984314185228606</v>
      </c>
      <c r="E16" s="39">
        <f t="shared" si="0"/>
        <v>1.1984314185228606</v>
      </c>
      <c r="F16" s="43" t="s">
        <v>24</v>
      </c>
    </row>
    <row r="17" spans="1:6">
      <c r="A17" s="1" t="s">
        <v>6</v>
      </c>
      <c r="B17" s="18" t="s">
        <v>36</v>
      </c>
      <c r="C17" s="29" t="s">
        <v>1</v>
      </c>
      <c r="D17" s="23">
        <f>1896.14528/12.795</f>
        <v>148.19423837436497</v>
      </c>
      <c r="E17" s="39">
        <f t="shared" si="0"/>
        <v>148.19423837436497</v>
      </c>
      <c r="F17" s="43" t="s">
        <v>24</v>
      </c>
    </row>
    <row r="18" spans="1:6">
      <c r="A18" s="1" t="s">
        <v>7</v>
      </c>
      <c r="B18" s="20" t="s">
        <v>37</v>
      </c>
      <c r="C18" s="29" t="s">
        <v>1</v>
      </c>
      <c r="D18" s="23">
        <f>938.89559/12.795</f>
        <v>73.379881985150448</v>
      </c>
      <c r="E18" s="39">
        <f t="shared" si="0"/>
        <v>73.379881985150448</v>
      </c>
      <c r="F18" s="43" t="s">
        <v>24</v>
      </c>
    </row>
    <row r="19" spans="1:6">
      <c r="A19" s="1"/>
      <c r="B19" s="20" t="s">
        <v>38</v>
      </c>
      <c r="C19" s="29" t="s">
        <v>1</v>
      </c>
      <c r="D19" s="39">
        <v>1.4974000000000001</v>
      </c>
      <c r="E19" s="39">
        <f t="shared" si="0"/>
        <v>1.4974000000000001</v>
      </c>
      <c r="F19" s="43" t="s">
        <v>24</v>
      </c>
    </row>
    <row r="20" spans="1:6">
      <c r="A20" s="1" t="s">
        <v>8</v>
      </c>
      <c r="B20" s="20" t="s">
        <v>39</v>
      </c>
      <c r="C20" s="29" t="s">
        <v>1</v>
      </c>
      <c r="D20" s="23">
        <f>189.01889/12.795</f>
        <v>14.772871434153966</v>
      </c>
      <c r="E20" s="39">
        <f t="shared" si="0"/>
        <v>14.772871434153966</v>
      </c>
      <c r="F20" s="43" t="s">
        <v>24</v>
      </c>
    </row>
    <row r="21" spans="1:6">
      <c r="A21" s="1" t="s">
        <v>25</v>
      </c>
      <c r="B21" s="20" t="s">
        <v>40</v>
      </c>
      <c r="C21" s="30" t="s">
        <v>1</v>
      </c>
      <c r="D21" s="23">
        <v>119.40983</v>
      </c>
      <c r="E21" s="39">
        <v>38.776719999999997</v>
      </c>
      <c r="F21" s="40">
        <f>+D21-E21</f>
        <v>80.633110000000002</v>
      </c>
    </row>
    <row r="22" spans="1:6" ht="39">
      <c r="A22" s="1" t="s">
        <v>9</v>
      </c>
      <c r="B22" s="20" t="s">
        <v>42</v>
      </c>
      <c r="C22" s="30" t="s">
        <v>1</v>
      </c>
      <c r="D22" s="38">
        <f>+D12+D21</f>
        <v>771.91024508401711</v>
      </c>
      <c r="E22" s="38">
        <f>+E12+E21</f>
        <v>285.17453508401718</v>
      </c>
      <c r="F22" s="38">
        <f>+F12+F21</f>
        <v>486.73570999999998</v>
      </c>
    </row>
    <row r="23" spans="1:6" ht="26.25">
      <c r="A23" s="1" t="s">
        <v>10</v>
      </c>
      <c r="B23" s="20" t="s">
        <v>43</v>
      </c>
      <c r="C23" s="30" t="s">
        <v>44</v>
      </c>
      <c r="D23" s="21">
        <v>4.3568099999999999E-4</v>
      </c>
      <c r="E23" s="21">
        <v>4.3568099999999999E-4</v>
      </c>
      <c r="F23" s="22" t="s">
        <v>24</v>
      </c>
    </row>
    <row r="24" spans="1:6">
      <c r="A24" s="1" t="s">
        <v>11</v>
      </c>
      <c r="B24" s="20" t="s">
        <v>45</v>
      </c>
      <c r="C24" s="30" t="s">
        <v>19</v>
      </c>
      <c r="D24" s="23">
        <v>1</v>
      </c>
      <c r="E24" s="22" t="s">
        <v>24</v>
      </c>
      <c r="F24" s="23">
        <v>1</v>
      </c>
    </row>
    <row r="25" spans="1:6" ht="40.5" customHeight="1">
      <c r="A25" s="1" t="s">
        <v>12</v>
      </c>
      <c r="B25" s="20" t="s">
        <v>60</v>
      </c>
      <c r="C25" s="30" t="s">
        <v>20</v>
      </c>
      <c r="D25" s="15">
        <f>+D22</f>
        <v>771.91024508401711</v>
      </c>
      <c r="E25" s="22" t="s">
        <v>24</v>
      </c>
      <c r="F25" s="22" t="s">
        <v>24</v>
      </c>
    </row>
    <row r="26" spans="1:6" ht="40.5" customHeight="1">
      <c r="A26" s="1" t="s">
        <v>13</v>
      </c>
      <c r="B26" s="20" t="s">
        <v>61</v>
      </c>
      <c r="C26" s="30" t="s">
        <v>20</v>
      </c>
      <c r="D26" s="15">
        <f>+D25*1.2</f>
        <v>926.29229410082053</v>
      </c>
      <c r="E26" s="22" t="s">
        <v>24</v>
      </c>
      <c r="F26" s="22" t="s">
        <v>24</v>
      </c>
    </row>
    <row r="27" spans="1:6" s="2" customFormat="1" ht="28.5" customHeight="1">
      <c r="A27" s="3" t="s">
        <v>14</v>
      </c>
      <c r="B27" s="48" t="s">
        <v>62</v>
      </c>
      <c r="C27" s="49"/>
      <c r="D27" s="49"/>
      <c r="E27" s="49"/>
      <c r="F27" s="50"/>
    </row>
    <row r="28" spans="1:6" ht="26.25">
      <c r="A28" s="10" t="s">
        <v>15</v>
      </c>
      <c r="B28" s="20" t="s">
        <v>46</v>
      </c>
      <c r="C28" s="30" t="s">
        <v>47</v>
      </c>
      <c r="D28" s="24" t="s">
        <v>24</v>
      </c>
      <c r="E28" s="25">
        <f>+E22/E23</f>
        <v>654548.9362263151</v>
      </c>
      <c r="F28" s="24" t="s">
        <v>24</v>
      </c>
    </row>
    <row r="29" spans="1:6" ht="39">
      <c r="A29" s="1" t="s">
        <v>16</v>
      </c>
      <c r="B29" s="20" t="s">
        <v>48</v>
      </c>
      <c r="C29" s="30" t="s">
        <v>47</v>
      </c>
      <c r="D29" s="24" t="s">
        <v>24</v>
      </c>
      <c r="E29" s="25">
        <f>+E28/12</f>
        <v>54545.744685526261</v>
      </c>
      <c r="F29" s="24" t="s">
        <v>24</v>
      </c>
    </row>
    <row r="30" spans="1:6" ht="39">
      <c r="A30" s="1" t="s">
        <v>17</v>
      </c>
      <c r="B30" s="20" t="s">
        <v>49</v>
      </c>
      <c r="C30" s="30" t="s">
        <v>20</v>
      </c>
      <c r="D30" s="24" t="s">
        <v>24</v>
      </c>
      <c r="E30" s="24" t="s">
        <v>24</v>
      </c>
      <c r="F30" s="26">
        <f>+F12+F21</f>
        <v>486.73570999999998</v>
      </c>
    </row>
    <row r="31" spans="1:6" s="2" customFormat="1" ht="29.25" customHeight="1">
      <c r="A31" s="3" t="s">
        <v>18</v>
      </c>
      <c r="B31" s="48" t="s">
        <v>63</v>
      </c>
      <c r="C31" s="49"/>
      <c r="D31" s="49"/>
      <c r="E31" s="49"/>
      <c r="F31" s="50"/>
    </row>
    <row r="32" spans="1:6" ht="26.25">
      <c r="A32" s="1" t="s">
        <v>21</v>
      </c>
      <c r="B32" s="20" t="s">
        <v>46</v>
      </c>
      <c r="C32" s="30" t="s">
        <v>47</v>
      </c>
      <c r="D32" s="24" t="s">
        <v>24</v>
      </c>
      <c r="E32" s="19">
        <f>+E28*1.2</f>
        <v>785458.72347157809</v>
      </c>
      <c r="F32" s="24" t="s">
        <v>24</v>
      </c>
    </row>
    <row r="33" spans="1:6" ht="39">
      <c r="A33" s="1" t="s">
        <v>22</v>
      </c>
      <c r="B33" s="20" t="s">
        <v>48</v>
      </c>
      <c r="C33" s="30" t="s">
        <v>47</v>
      </c>
      <c r="D33" s="24" t="s">
        <v>24</v>
      </c>
      <c r="E33" s="33">
        <f>+E29*1.2</f>
        <v>65454.893622631513</v>
      </c>
      <c r="F33" s="24" t="s">
        <v>24</v>
      </c>
    </row>
    <row r="34" spans="1:6" ht="39">
      <c r="A34" s="1" t="s">
        <v>23</v>
      </c>
      <c r="B34" s="20" t="s">
        <v>49</v>
      </c>
      <c r="C34" s="30" t="s">
        <v>20</v>
      </c>
      <c r="D34" s="24" t="s">
        <v>24</v>
      </c>
      <c r="E34" s="24" t="s">
        <v>24</v>
      </c>
      <c r="F34" s="32">
        <f>+F30*1.2</f>
        <v>584.082852</v>
      </c>
    </row>
    <row r="36" spans="1:6" ht="15.75">
      <c r="B36" s="44" t="s">
        <v>56</v>
      </c>
      <c r="C36" s="45"/>
      <c r="D36" s="46"/>
      <c r="E36" s="46" t="s">
        <v>57</v>
      </c>
    </row>
    <row r="37" spans="1:6" ht="15.75">
      <c r="B37" s="44"/>
      <c r="C37" s="45"/>
      <c r="D37" s="46"/>
      <c r="E37" s="46"/>
    </row>
    <row r="38" spans="1:6" ht="15.75">
      <c r="B38" s="44" t="s">
        <v>53</v>
      </c>
      <c r="C38" s="45"/>
      <c r="D38" s="46"/>
      <c r="E38" s="46"/>
    </row>
    <row r="39" spans="1:6" ht="15.75">
      <c r="B39" s="44" t="s">
        <v>54</v>
      </c>
      <c r="C39" s="45"/>
      <c r="D39" s="46"/>
      <c r="E39" s="46" t="s">
        <v>55</v>
      </c>
    </row>
  </sheetData>
  <mergeCells count="9">
    <mergeCell ref="B31:F31"/>
    <mergeCell ref="A8:F8"/>
    <mergeCell ref="A7:F7"/>
    <mergeCell ref="B6:F6"/>
    <mergeCell ref="B9:F9"/>
    <mergeCell ref="A10:A11"/>
    <mergeCell ref="B10:B11"/>
    <mergeCell ref="D10:F10"/>
    <mergeCell ref="B27:F27"/>
  </mergeCells>
  <phoneticPr fontId="0" type="noConversion"/>
  <pageMargins left="0.70866141732283472" right="0.19685039370078741" top="0.47" bottom="0.42" header="0.31496062992125984" footer="0.31496062992125984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к реш  вар Вианна укр</vt:lpstr>
      <vt:lpstr>'Прил к реш  вар Вианна укр'!Область_печати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Yulia</dc:creator>
  <cp:lastModifiedBy>Moderator</cp:lastModifiedBy>
  <cp:lastPrinted>2014-01-31T07:33:13Z</cp:lastPrinted>
  <dcterms:created xsi:type="dcterms:W3CDTF">2013-12-30T13:15:10Z</dcterms:created>
  <dcterms:modified xsi:type="dcterms:W3CDTF">2014-02-03T09:36:32Z</dcterms:modified>
</cp:coreProperties>
</file>